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720" windowHeight="1674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<sst xmlns="http://schemas.openxmlformats.org/spreadsheetml/2006/main" count="128" uniqueCount="55">
  <si>
    <t>K</t>
  </si>
  <si>
    <t>L</t>
  </si>
  <si>
    <t>O</t>
  </si>
  <si>
    <t>P</t>
  </si>
  <si>
    <t>Q</t>
  </si>
  <si>
    <t>R</t>
  </si>
  <si>
    <t>S</t>
  </si>
  <si>
    <t>U</t>
  </si>
  <si>
    <t>X</t>
  </si>
  <si>
    <t>Y</t>
  </si>
  <si>
    <t>Economy</t>
  </si>
  <si>
    <t>A</t>
  </si>
  <si>
    <t>First</t>
  </si>
  <si>
    <t>E</t>
  </si>
  <si>
    <t>F</t>
  </si>
  <si>
    <t>G</t>
  </si>
  <si>
    <t>N</t>
  </si>
  <si>
    <t>W</t>
  </si>
  <si>
    <t xml:space="preserve">Dates: </t>
  </si>
  <si>
    <t>Class of Service Bonus (C)</t>
  </si>
  <si>
    <t>Status
Bonus
(B)</t>
  </si>
  <si>
    <t>Standard
R/T miles 
(A)</t>
  </si>
  <si>
    <t>Miles:</t>
  </si>
  <si>
    <t>New
Multiplier</t>
  </si>
  <si>
    <t>Old Percent
Status
Bonus</t>
  </si>
  <si>
    <t>Old
System
(A)+(B)+(C)</t>
  </si>
  <si>
    <t>Change</t>
  </si>
  <si>
    <t>1K</t>
  </si>
  <si>
    <t>New System</t>
  </si>
  <si>
    <t>Silver</t>
  </si>
  <si>
    <t>Gold</t>
  </si>
  <si>
    <t>Platinum</t>
  </si>
  <si>
    <t>Member</t>
  </si>
  <si>
    <t>From:</t>
  </si>
  <si>
    <t>To:</t>
  </si>
  <si>
    <t>Class</t>
  </si>
  <si>
    <t>Miles O/W</t>
  </si>
  <si>
    <t>Fare</t>
  </si>
  <si>
    <t>EWR</t>
  </si>
  <si>
    <t>HNL</t>
  </si>
  <si>
    <t>T</t>
  </si>
  <si>
    <t>T</t>
  </si>
  <si>
    <t>V</t>
  </si>
  <si>
    <t>V</t>
  </si>
  <si>
    <t>M</t>
  </si>
  <si>
    <t>M</t>
  </si>
  <si>
    <t>Z</t>
  </si>
  <si>
    <t>Z</t>
  </si>
  <si>
    <t>B</t>
  </si>
  <si>
    <t>C</t>
  </si>
  <si>
    <t>Business</t>
  </si>
  <si>
    <t>D</t>
  </si>
  <si>
    <t>H</t>
  </si>
  <si>
    <t>I</t>
  </si>
  <si>
    <t>J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</si>
</sst>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General"/>
    <numFmt numFmtId="179" formatCode="\$#,##0.00;\-\$#,##0.00"/>
    <numFmt numFmtId="180" formatCode="#,##0.00_);[Red]\(#,##0.00\)"/>
    <numFmt numFmtId="181" formatCode="#,##0_);[Red]\(#,##0\)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81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179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8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81" fontId="0" fillId="0" borderId="8" xfId="0" applyNumberFormat="1" applyBorder="1" applyAlignment="1">
      <alignment horizontal="center"/>
    </xf>
    <xf numFmtId="181" fontId="0" fillId="0" borderId="9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/>
    </xf>
    <xf numFmtId="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 horizontal="center" wrapText="1"/>
    </xf>
    <xf numFmtId="9" fontId="7" fillId="0" borderId="0" xfId="0" applyNumberFormat="1" applyFont="1" applyAlignment="1">
      <alignment horizontal="left" wrapText="1"/>
    </xf>
    <xf numFmtId="9" fontId="0" fillId="0" borderId="0" xfId="0" applyNumberFormat="1" applyAlignment="1">
      <alignment horizontal="left" vertical="top" wrapText="1"/>
    </xf>
    <xf numFmtId="9" fontId="0" fillId="0" borderId="0" xfId="0" applyNumberFormat="1" applyAlignment="1">
      <alignment horizontal="left" wrapText="1"/>
    </xf>
    <xf numFmtId="15" fontId="0" fillId="0" borderId="0" xfId="0" applyNumberFormat="1" applyAlignment="1">
      <alignment horizontal="left"/>
    </xf>
    <xf numFmtId="0" fontId="0" fillId="3" borderId="1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left"/>
    </xf>
    <xf numFmtId="179" fontId="0" fillId="3" borderId="1" xfId="0" applyNumberFormat="1" applyFill="1" applyBorder="1" applyAlignment="1">
      <alignment horizontal="left" vertical="top" wrapText="1"/>
    </xf>
    <xf numFmtId="179" fontId="0" fillId="3" borderId="1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15" fontId="0" fillId="3" borderId="11" xfId="0" applyNumberFormat="1" applyFill="1" applyBorder="1" applyAlignment="1">
      <alignment horizontal="center"/>
    </xf>
    <xf numFmtId="15" fontId="0" fillId="3" borderId="12" xfId="0" applyNumberFormat="1" applyFill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showGridLines="0" tabSelected="1" zoomScale="150" zoomScaleNormal="150" workbookViewId="0" topLeftCell="A2">
      <selection activeCell="G40" sqref="G40"/>
    </sheetView>
  </sheetViews>
  <sheetFormatPr defaultColWidth="13.00390625" defaultRowHeight="13.5"/>
  <cols>
    <col min="1" max="1" width="2.00390625" style="0" customWidth="1"/>
    <col min="2" max="2" width="10.875" style="0" customWidth="1"/>
    <col min="3" max="3" width="13.375" style="0" customWidth="1"/>
    <col min="4" max="4" width="10.50390625" style="0" customWidth="1"/>
    <col min="5" max="5" width="10.125" style="0" customWidth="1"/>
    <col min="6" max="6" width="11.625" style="0" customWidth="1"/>
    <col min="7" max="7" width="11.875" style="0" customWidth="1"/>
    <col min="8" max="8" width="11.00390625" style="0" customWidth="1"/>
    <col min="9" max="9" width="12.875" style="2" customWidth="1"/>
    <col min="10" max="10" width="9.00390625" style="0" customWidth="1"/>
  </cols>
  <sheetData>
    <row r="1" spans="4:7" ht="16.5">
      <c r="D1" s="4" t="s">
        <v>35</v>
      </c>
      <c r="E1" s="4" t="s">
        <v>37</v>
      </c>
      <c r="F1" s="1"/>
      <c r="G1" s="1"/>
    </row>
    <row r="2" spans="2:7" ht="16.5">
      <c r="B2" s="4" t="s">
        <v>33</v>
      </c>
      <c r="C2" s="42" t="s">
        <v>38</v>
      </c>
      <c r="D2" s="41" t="s">
        <v>41</v>
      </c>
      <c r="E2" s="44">
        <v>904</v>
      </c>
      <c r="F2" s="46"/>
      <c r="G2" s="46"/>
    </row>
    <row r="3" spans="2:5" ht="16.5">
      <c r="B3" s="4" t="s">
        <v>34</v>
      </c>
      <c r="C3" s="42" t="s">
        <v>39</v>
      </c>
      <c r="D3" s="41" t="s">
        <v>43</v>
      </c>
      <c r="E3" s="45">
        <v>1371</v>
      </c>
    </row>
    <row r="4" spans="2:5" ht="16.5">
      <c r="B4" s="4" t="s">
        <v>36</v>
      </c>
      <c r="C4" s="43">
        <v>4862</v>
      </c>
      <c r="D4" s="41" t="s">
        <v>45</v>
      </c>
      <c r="E4" s="45">
        <v>2738</v>
      </c>
    </row>
    <row r="5" spans="3:5" ht="16.5">
      <c r="C5" s="40"/>
      <c r="D5" s="41" t="s">
        <v>47</v>
      </c>
      <c r="E5" s="45">
        <v>3618</v>
      </c>
    </row>
    <row r="6" spans="3:9" ht="18" thickBot="1">
      <c r="C6" s="40"/>
      <c r="E6" s="29"/>
      <c r="I6" s="26"/>
    </row>
    <row r="7" spans="2:10" ht="16.5">
      <c r="B7" s="9"/>
      <c r="C7" s="20" t="str">
        <f>C$2&amp;"&lt;-&gt;"&amp;C$3</f>
        <v>EWR&lt;-&gt;HNL</v>
      </c>
      <c r="D7" s="20" t="str">
        <f>VLOOKUP(D$2,Sheet2!A$1:B$30,2,0)&amp;" ("&amp;D2&amp;")"</f>
        <v>Economy (T)</v>
      </c>
      <c r="E7" s="10">
        <f>E2</f>
        <v>904</v>
      </c>
      <c r="F7" s="21" t="s">
        <v>22</v>
      </c>
      <c r="G7" s="22">
        <f>C$4*2</f>
        <v>9724</v>
      </c>
      <c r="H7" s="47" t="s">
        <v>18</v>
      </c>
      <c r="I7" s="48"/>
      <c r="J7" s="11"/>
    </row>
    <row r="8" spans="2:10" ht="40.5">
      <c r="B8" s="12"/>
      <c r="C8" s="6" t="s">
        <v>24</v>
      </c>
      <c r="D8" s="7" t="s">
        <v>23</v>
      </c>
      <c r="E8" s="7" t="s">
        <v>21</v>
      </c>
      <c r="F8" s="7" t="s">
        <v>20</v>
      </c>
      <c r="G8" s="7" t="s">
        <v>19</v>
      </c>
      <c r="H8" s="7" t="s">
        <v>25</v>
      </c>
      <c r="I8" s="5" t="s">
        <v>28</v>
      </c>
      <c r="J8" s="13" t="s">
        <v>26</v>
      </c>
    </row>
    <row r="9" spans="2:10" ht="16.5">
      <c r="B9" s="12" t="s">
        <v>32</v>
      </c>
      <c r="C9" s="4">
        <v>0</v>
      </c>
      <c r="D9" s="4">
        <v>5</v>
      </c>
      <c r="E9" s="4">
        <f>G$7</f>
        <v>9724</v>
      </c>
      <c r="F9" s="4">
        <f>(E$10*C9)</f>
        <v>0</v>
      </c>
      <c r="G9" s="4">
        <v>0</v>
      </c>
      <c r="H9" s="4">
        <f>E9+F9</f>
        <v>9724</v>
      </c>
      <c r="I9" s="8">
        <f>E$7*D9</f>
        <v>4520</v>
      </c>
      <c r="J9" s="14">
        <f>I9-H9</f>
        <v>-5204</v>
      </c>
    </row>
    <row r="10" spans="2:10" ht="16.5">
      <c r="B10" s="12" t="s">
        <v>29</v>
      </c>
      <c r="C10" s="4">
        <v>0.25</v>
      </c>
      <c r="D10" s="4">
        <v>7</v>
      </c>
      <c r="E10" s="4">
        <f>G$7</f>
        <v>9724</v>
      </c>
      <c r="F10" s="4">
        <f>(E$10*C10)</f>
        <v>2431</v>
      </c>
      <c r="G10" s="4">
        <v>0</v>
      </c>
      <c r="H10" s="4">
        <f>E10+F10</f>
        <v>12155</v>
      </c>
      <c r="I10" s="8">
        <f>E$7*D10</f>
        <v>6328</v>
      </c>
      <c r="J10" s="14">
        <f>I10-H10</f>
        <v>-5827</v>
      </c>
    </row>
    <row r="11" spans="2:10" ht="16.5">
      <c r="B11" s="12" t="s">
        <v>30</v>
      </c>
      <c r="C11" s="4">
        <v>0.5</v>
      </c>
      <c r="D11" s="4">
        <v>8</v>
      </c>
      <c r="E11" s="4">
        <f>G$7</f>
        <v>9724</v>
      </c>
      <c r="F11" s="4">
        <f>(E$10*C11)</f>
        <v>4862</v>
      </c>
      <c r="G11" s="4">
        <v>0</v>
      </c>
      <c r="H11" s="4">
        <f>E11+F11</f>
        <v>14586</v>
      </c>
      <c r="I11" s="8">
        <f>E$7*D11</f>
        <v>7232</v>
      </c>
      <c r="J11" s="14">
        <f>I11-H11</f>
        <v>-7354</v>
      </c>
    </row>
    <row r="12" spans="2:10" ht="16.5">
      <c r="B12" s="12" t="s">
        <v>31</v>
      </c>
      <c r="C12" s="4">
        <v>0.75</v>
      </c>
      <c r="D12" s="4">
        <v>9</v>
      </c>
      <c r="E12" s="4">
        <f>G$7</f>
        <v>9724</v>
      </c>
      <c r="F12" s="4">
        <f>(E$10*C12)</f>
        <v>7293</v>
      </c>
      <c r="G12" s="4">
        <v>0</v>
      </c>
      <c r="H12" s="4">
        <f>E12+F12</f>
        <v>17017</v>
      </c>
      <c r="I12" s="8">
        <f>E$7*D12</f>
        <v>8136</v>
      </c>
      <c r="J12" s="14">
        <f>I12-H12</f>
        <v>-8881</v>
      </c>
    </row>
    <row r="13" spans="2:10" ht="18" thickBot="1">
      <c r="B13" s="15" t="s">
        <v>27</v>
      </c>
      <c r="C13" s="16">
        <v>1</v>
      </c>
      <c r="D13" s="16">
        <v>11</v>
      </c>
      <c r="E13" s="16">
        <f>G$7</f>
        <v>9724</v>
      </c>
      <c r="F13" s="16">
        <f>(E$10*C13)</f>
        <v>9724</v>
      </c>
      <c r="G13" s="16">
        <v>0</v>
      </c>
      <c r="H13" s="16">
        <f>E13+F13</f>
        <v>19448</v>
      </c>
      <c r="I13" s="17">
        <f>E$7*D13</f>
        <v>9944</v>
      </c>
      <c r="J13" s="18">
        <f>I13-H13</f>
        <v>-9504</v>
      </c>
    </row>
    <row r="14" spans="2:10" ht="7.5" customHeight="1" thickBot="1">
      <c r="B14" s="23"/>
      <c r="C14" s="23"/>
      <c r="D14" s="23"/>
      <c r="E14" s="23"/>
      <c r="F14" s="23"/>
      <c r="G14" s="23"/>
      <c r="H14" s="23"/>
      <c r="I14" s="24"/>
      <c r="J14" s="25"/>
    </row>
    <row r="15" spans="2:10" ht="16.5">
      <c r="B15" s="9"/>
      <c r="C15" s="20" t="str">
        <f>C$2&amp;"&lt;-&gt;"&amp;C$3</f>
        <v>EWR&lt;-&gt;HNL</v>
      </c>
      <c r="D15" s="20" t="str">
        <f>VLOOKUP(D$3,Sheet2!A$1:B$30,2,0)&amp;" ("&amp;D3&amp;")"</f>
        <v>Economy (V)</v>
      </c>
      <c r="E15" s="10">
        <f>E3</f>
        <v>1371</v>
      </c>
      <c r="F15" s="21" t="s">
        <v>22</v>
      </c>
      <c r="G15" s="22">
        <f>C$4*2</f>
        <v>9724</v>
      </c>
      <c r="H15" s="49" t="str">
        <f>H7</f>
        <v>Dates: </v>
      </c>
      <c r="I15" s="50"/>
      <c r="J15" s="11"/>
    </row>
    <row r="16" spans="2:10" ht="40.5">
      <c r="B16" s="12"/>
      <c r="C16" s="6" t="s">
        <v>24</v>
      </c>
      <c r="D16" s="7" t="s">
        <v>23</v>
      </c>
      <c r="E16" s="7" t="s">
        <v>21</v>
      </c>
      <c r="F16" s="7" t="s">
        <v>20</v>
      </c>
      <c r="G16" s="7" t="s">
        <v>19</v>
      </c>
      <c r="H16" s="7" t="s">
        <v>25</v>
      </c>
      <c r="I16" s="5" t="s">
        <v>28</v>
      </c>
      <c r="J16" s="13" t="s">
        <v>26</v>
      </c>
    </row>
    <row r="17" spans="2:10" ht="16.5">
      <c r="B17" s="12" t="s">
        <v>32</v>
      </c>
      <c r="C17" s="4">
        <v>0</v>
      </c>
      <c r="D17" s="4">
        <v>5</v>
      </c>
      <c r="E17" s="4">
        <f>G$7</f>
        <v>9724</v>
      </c>
      <c r="F17" s="4">
        <f>(E$10*C17)</f>
        <v>0</v>
      </c>
      <c r="G17" s="4">
        <v>0</v>
      </c>
      <c r="H17" s="4">
        <f>E17+F17</f>
        <v>9724</v>
      </c>
      <c r="I17" s="8">
        <f>E$15*D17</f>
        <v>6855</v>
      </c>
      <c r="J17" s="14">
        <f>I17-H17</f>
        <v>-2869</v>
      </c>
    </row>
    <row r="18" spans="2:10" ht="16.5">
      <c r="B18" s="12" t="s">
        <v>29</v>
      </c>
      <c r="C18" s="4">
        <v>0.25</v>
      </c>
      <c r="D18" s="4">
        <v>7</v>
      </c>
      <c r="E18" s="4">
        <f>G$7</f>
        <v>9724</v>
      </c>
      <c r="F18" s="4">
        <f>(E$10*C18)</f>
        <v>2431</v>
      </c>
      <c r="G18" s="4">
        <v>0</v>
      </c>
      <c r="H18" s="4">
        <f>E18+F18</f>
        <v>12155</v>
      </c>
      <c r="I18" s="8">
        <f>E$15*D18</f>
        <v>9597</v>
      </c>
      <c r="J18" s="14">
        <f>I18-H18</f>
        <v>-2558</v>
      </c>
    </row>
    <row r="19" spans="2:10" ht="16.5">
      <c r="B19" s="12" t="s">
        <v>30</v>
      </c>
      <c r="C19" s="4">
        <v>0.5</v>
      </c>
      <c r="D19" s="4">
        <v>8</v>
      </c>
      <c r="E19" s="4">
        <f>G$7</f>
        <v>9724</v>
      </c>
      <c r="F19" s="4">
        <f>(E$10*C19)</f>
        <v>4862</v>
      </c>
      <c r="G19" s="4">
        <v>0</v>
      </c>
      <c r="H19" s="4">
        <f>E19+F19</f>
        <v>14586</v>
      </c>
      <c r="I19" s="8">
        <f>E$15*D19</f>
        <v>10968</v>
      </c>
      <c r="J19" s="14">
        <f>I19-H19</f>
        <v>-3618</v>
      </c>
    </row>
    <row r="20" spans="2:10" ht="16.5">
      <c r="B20" s="12" t="s">
        <v>31</v>
      </c>
      <c r="C20" s="4">
        <v>0.75</v>
      </c>
      <c r="D20" s="4">
        <v>9</v>
      </c>
      <c r="E20" s="4">
        <f>G$7</f>
        <v>9724</v>
      </c>
      <c r="F20" s="4">
        <f>(E$10*C20)</f>
        <v>7293</v>
      </c>
      <c r="G20" s="4">
        <v>0</v>
      </c>
      <c r="H20" s="4">
        <f>E20+F20</f>
        <v>17017</v>
      </c>
      <c r="I20" s="8">
        <f>E$15*D20</f>
        <v>12339</v>
      </c>
      <c r="J20" s="14">
        <f>I20-H20</f>
        <v>-4678</v>
      </c>
    </row>
    <row r="21" spans="2:10" ht="18" thickBot="1">
      <c r="B21" s="15" t="s">
        <v>27</v>
      </c>
      <c r="C21" s="16">
        <v>1</v>
      </c>
      <c r="D21" s="16">
        <v>11</v>
      </c>
      <c r="E21" s="16">
        <f>G$7</f>
        <v>9724</v>
      </c>
      <c r="F21" s="16">
        <f>(E$10*C21)</f>
        <v>9724</v>
      </c>
      <c r="G21" s="16">
        <v>0</v>
      </c>
      <c r="H21" s="16">
        <f>E21+F21</f>
        <v>19448</v>
      </c>
      <c r="I21" s="17">
        <f>E$15*D21</f>
        <v>15081</v>
      </c>
      <c r="J21" s="18">
        <f>I21-H21</f>
        <v>-4367</v>
      </c>
    </row>
    <row r="22" spans="2:10" ht="6.75" customHeight="1" thickBot="1">
      <c r="B22" s="23"/>
      <c r="C22" s="23"/>
      <c r="D22" s="23"/>
      <c r="E22" s="23"/>
      <c r="F22" s="23"/>
      <c r="G22" s="23"/>
      <c r="H22" s="23"/>
      <c r="I22" s="24"/>
      <c r="J22" s="25"/>
    </row>
    <row r="23" spans="2:10" ht="16.5">
      <c r="B23" s="9"/>
      <c r="C23" s="20" t="str">
        <f>C$2&amp;"&lt;-&gt;"&amp;C$3</f>
        <v>EWR&lt;-&gt;HNL</v>
      </c>
      <c r="D23" s="20" t="str">
        <f>VLOOKUP(D$4,Sheet2!A$1:B$30,2,0)&amp;" ("&amp;D4&amp;")"</f>
        <v>Economy (M)</v>
      </c>
      <c r="E23" s="10">
        <f>E4</f>
        <v>2738</v>
      </c>
      <c r="F23" s="21" t="s">
        <v>22</v>
      </c>
      <c r="G23" s="22">
        <f>C$4*2</f>
        <v>9724</v>
      </c>
      <c r="H23" s="49" t="str">
        <f>H7</f>
        <v>Dates: </v>
      </c>
      <c r="I23" s="50"/>
      <c r="J23" s="11"/>
    </row>
    <row r="24" spans="2:10" ht="40.5">
      <c r="B24" s="12"/>
      <c r="C24" s="6" t="s">
        <v>24</v>
      </c>
      <c r="D24" s="7" t="s">
        <v>23</v>
      </c>
      <c r="E24" s="7" t="s">
        <v>21</v>
      </c>
      <c r="F24" s="7" t="s">
        <v>20</v>
      </c>
      <c r="G24" s="7" t="s">
        <v>19</v>
      </c>
      <c r="H24" s="7" t="s">
        <v>25</v>
      </c>
      <c r="I24" s="5" t="s">
        <v>28</v>
      </c>
      <c r="J24" s="13" t="s">
        <v>26</v>
      </c>
    </row>
    <row r="25" spans="2:10" ht="16.5">
      <c r="B25" s="12" t="s">
        <v>32</v>
      </c>
      <c r="C25" s="4">
        <v>0</v>
      </c>
      <c r="D25" s="4">
        <v>5</v>
      </c>
      <c r="E25" s="4">
        <f>G$7</f>
        <v>9724</v>
      </c>
      <c r="F25" s="4">
        <f>(E$10*C25)</f>
        <v>0</v>
      </c>
      <c r="G25" s="4">
        <v>0</v>
      </c>
      <c r="H25" s="4">
        <f>E25+F25</f>
        <v>9724</v>
      </c>
      <c r="I25" s="8">
        <f>E$23*D25</f>
        <v>13690</v>
      </c>
      <c r="J25" s="14">
        <f>I25-H25</f>
        <v>3966</v>
      </c>
    </row>
    <row r="26" spans="2:10" ht="16.5">
      <c r="B26" s="12" t="s">
        <v>29</v>
      </c>
      <c r="C26" s="4">
        <v>0.25</v>
      </c>
      <c r="D26" s="4">
        <v>7</v>
      </c>
      <c r="E26" s="4">
        <f>G$7</f>
        <v>9724</v>
      </c>
      <c r="F26" s="4">
        <f>(E$10*C26)</f>
        <v>2431</v>
      </c>
      <c r="G26" s="4">
        <v>0</v>
      </c>
      <c r="H26" s="4">
        <f>E26+F26</f>
        <v>12155</v>
      </c>
      <c r="I26" s="8">
        <f>E$23*D26</f>
        <v>19166</v>
      </c>
      <c r="J26" s="14">
        <f>I26-H26</f>
        <v>7011</v>
      </c>
    </row>
    <row r="27" spans="2:10" ht="16.5">
      <c r="B27" s="12" t="s">
        <v>30</v>
      </c>
      <c r="C27" s="4">
        <v>0.5</v>
      </c>
      <c r="D27" s="4">
        <v>8</v>
      </c>
      <c r="E27" s="4">
        <f>G$7</f>
        <v>9724</v>
      </c>
      <c r="F27" s="4">
        <f>(E$10*C27)</f>
        <v>4862</v>
      </c>
      <c r="G27" s="4">
        <v>0</v>
      </c>
      <c r="H27" s="4">
        <f>E27+F27</f>
        <v>14586</v>
      </c>
      <c r="I27" s="8">
        <f>E$23*D27</f>
        <v>21904</v>
      </c>
      <c r="J27" s="14">
        <f>I27-H27</f>
        <v>7318</v>
      </c>
    </row>
    <row r="28" spans="2:10" ht="16.5">
      <c r="B28" s="12" t="s">
        <v>31</v>
      </c>
      <c r="C28" s="4">
        <v>0.75</v>
      </c>
      <c r="D28" s="4">
        <v>9</v>
      </c>
      <c r="E28" s="4">
        <f>G$7</f>
        <v>9724</v>
      </c>
      <c r="F28" s="4">
        <f>(E$10*C28)</f>
        <v>7293</v>
      </c>
      <c r="G28" s="4">
        <v>0</v>
      </c>
      <c r="H28" s="4">
        <f>E28+F28</f>
        <v>17017</v>
      </c>
      <c r="I28" s="8">
        <f>E$23*D28</f>
        <v>24642</v>
      </c>
      <c r="J28" s="14">
        <f>I28-H28</f>
        <v>7625</v>
      </c>
    </row>
    <row r="29" spans="2:10" ht="18" thickBot="1">
      <c r="B29" s="15" t="s">
        <v>27</v>
      </c>
      <c r="C29" s="16">
        <v>1</v>
      </c>
      <c r="D29" s="16">
        <v>11</v>
      </c>
      <c r="E29" s="16">
        <f>G$7</f>
        <v>9724</v>
      </c>
      <c r="F29" s="16">
        <f>(E$10*C29)</f>
        <v>9724</v>
      </c>
      <c r="G29" s="16">
        <v>0</v>
      </c>
      <c r="H29" s="16">
        <f>E29+F29</f>
        <v>19448</v>
      </c>
      <c r="I29" s="17">
        <f>E$23*D29</f>
        <v>30118</v>
      </c>
      <c r="J29" s="18">
        <f>I29-H29</f>
        <v>10670</v>
      </c>
    </row>
    <row r="30" spans="2:10" ht="7.5" customHeight="1" thickBot="1">
      <c r="B30" s="23"/>
      <c r="C30" s="23"/>
      <c r="D30" s="23"/>
      <c r="E30" s="23"/>
      <c r="F30" s="23"/>
      <c r="G30" s="23"/>
      <c r="H30" s="23"/>
      <c r="I30" s="24"/>
      <c r="J30" s="25"/>
    </row>
    <row r="31" spans="2:10" ht="16.5">
      <c r="B31" s="9"/>
      <c r="C31" s="20" t="str">
        <f>C$2&amp;"&lt;-&gt;"&amp;C$3</f>
        <v>EWR&lt;-&gt;HNL</v>
      </c>
      <c r="D31" s="20" t="str">
        <f>VLOOKUP(D$5,Sheet2!A$1:B$30,2,0)&amp;" ("&amp;D5&amp;")"</f>
        <v>Business (Z)</v>
      </c>
      <c r="E31" s="10">
        <f>E5</f>
        <v>3618</v>
      </c>
      <c r="F31" s="21" t="s">
        <v>22</v>
      </c>
      <c r="G31" s="22">
        <f>C$4*2</f>
        <v>9724</v>
      </c>
      <c r="H31" s="49" t="str">
        <f>H7</f>
        <v>Dates: </v>
      </c>
      <c r="I31" s="50"/>
      <c r="J31" s="11"/>
    </row>
    <row r="32" spans="2:10" ht="40.5">
      <c r="B32" s="12"/>
      <c r="C32" s="6" t="s">
        <v>24</v>
      </c>
      <c r="D32" s="7" t="s">
        <v>23</v>
      </c>
      <c r="E32" s="7" t="s">
        <v>21</v>
      </c>
      <c r="F32" s="7" t="s">
        <v>20</v>
      </c>
      <c r="G32" s="7" t="s">
        <v>19</v>
      </c>
      <c r="H32" s="7" t="s">
        <v>25</v>
      </c>
      <c r="I32" s="5" t="s">
        <v>28</v>
      </c>
      <c r="J32" s="13" t="s">
        <v>26</v>
      </c>
    </row>
    <row r="33" spans="2:10" ht="16.5">
      <c r="B33" s="12" t="s">
        <v>32</v>
      </c>
      <c r="C33" s="4">
        <v>0</v>
      </c>
      <c r="D33" s="5">
        <v>5</v>
      </c>
      <c r="E33" s="4">
        <f>G$7</f>
        <v>9724</v>
      </c>
      <c r="F33" s="4">
        <f>(E$10*C33)</f>
        <v>0</v>
      </c>
      <c r="G33" s="4">
        <f>E33*0.5</f>
        <v>4862</v>
      </c>
      <c r="H33" s="4">
        <f>(E33)+F33+G33</f>
        <v>14586</v>
      </c>
      <c r="I33" s="8">
        <f>E$31*D33</f>
        <v>18090</v>
      </c>
      <c r="J33" s="14">
        <f>I33-H33</f>
        <v>3504</v>
      </c>
    </row>
    <row r="34" spans="2:10" ht="16.5">
      <c r="B34" s="12" t="s">
        <v>29</v>
      </c>
      <c r="C34" s="4">
        <v>0.25</v>
      </c>
      <c r="D34" s="5">
        <v>7</v>
      </c>
      <c r="E34" s="4">
        <f>G$7</f>
        <v>9724</v>
      </c>
      <c r="F34" s="4">
        <f>(E$10*C34)</f>
        <v>2431</v>
      </c>
      <c r="G34" s="4">
        <f>E34*0.5</f>
        <v>4862</v>
      </c>
      <c r="H34" s="4">
        <f>(E34)+F34+G34</f>
        <v>17017</v>
      </c>
      <c r="I34" s="8">
        <f>E$31*D34</f>
        <v>25326</v>
      </c>
      <c r="J34" s="14">
        <f>I34-H34</f>
        <v>8309</v>
      </c>
    </row>
    <row r="35" spans="2:10" ht="16.5">
      <c r="B35" s="12" t="s">
        <v>30</v>
      </c>
      <c r="C35" s="4">
        <v>0.5</v>
      </c>
      <c r="D35" s="5">
        <v>8</v>
      </c>
      <c r="E35" s="4">
        <f>G$7</f>
        <v>9724</v>
      </c>
      <c r="F35" s="4">
        <f>(E$10*C35)</f>
        <v>4862</v>
      </c>
      <c r="G35" s="4">
        <f>E35*0.5</f>
        <v>4862</v>
      </c>
      <c r="H35" s="4">
        <f>(E35)+F35+G35</f>
        <v>19448</v>
      </c>
      <c r="I35" s="8">
        <f>E$31*D35</f>
        <v>28944</v>
      </c>
      <c r="J35" s="14">
        <f>I35-H35</f>
        <v>9496</v>
      </c>
    </row>
    <row r="36" spans="2:10" ht="16.5">
      <c r="B36" s="12" t="s">
        <v>31</v>
      </c>
      <c r="C36" s="4">
        <v>0.75</v>
      </c>
      <c r="D36" s="5">
        <v>9</v>
      </c>
      <c r="E36" s="4">
        <f>G$7</f>
        <v>9724</v>
      </c>
      <c r="F36" s="4">
        <f>(E$10*C36)</f>
        <v>7293</v>
      </c>
      <c r="G36" s="4">
        <f>E36*0.5</f>
        <v>4862</v>
      </c>
      <c r="H36" s="4">
        <f>(E36)+F36+G36</f>
        <v>21879</v>
      </c>
      <c r="I36" s="8">
        <f>E$31*D36</f>
        <v>32562</v>
      </c>
      <c r="J36" s="14">
        <f>I36-H36</f>
        <v>10683</v>
      </c>
    </row>
    <row r="37" spans="2:10" ht="18" thickBot="1">
      <c r="B37" s="15" t="s">
        <v>27</v>
      </c>
      <c r="C37" s="16">
        <v>1</v>
      </c>
      <c r="D37" s="19">
        <v>11</v>
      </c>
      <c r="E37" s="16">
        <f>G$7</f>
        <v>9724</v>
      </c>
      <c r="F37" s="16">
        <f>(E$10*C37)</f>
        <v>9724</v>
      </c>
      <c r="G37" s="16">
        <f>E37*0.5</f>
        <v>4862</v>
      </c>
      <c r="H37" s="16">
        <f>(E37)+F37+G37</f>
        <v>24310</v>
      </c>
      <c r="I37" s="17">
        <f>E$31*D37</f>
        <v>39798</v>
      </c>
      <c r="J37" s="18">
        <f>I37-H37</f>
        <v>15488</v>
      </c>
    </row>
  </sheetData>
  <mergeCells count="5">
    <mergeCell ref="F2:G2"/>
    <mergeCell ref="H7:I7"/>
    <mergeCell ref="H15:I15"/>
    <mergeCell ref="H23:I23"/>
    <mergeCell ref="H31:I3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B30"/>
    </sheetView>
  </sheetViews>
  <sheetFormatPr defaultColWidth="13.00390625" defaultRowHeight="13.5"/>
  <cols>
    <col min="6" max="6" width="46.50390625" style="0" customWidth="1"/>
  </cols>
  <sheetData>
    <row r="1" spans="1:6" ht="16.5">
      <c r="A1" s="27" t="s">
        <v>11</v>
      </c>
      <c r="B1" s="37" t="s">
        <v>12</v>
      </c>
      <c r="C1" s="30"/>
      <c r="D1" s="31"/>
      <c r="E1" s="32"/>
      <c r="F1" s="33"/>
    </row>
    <row r="2" spans="1:6" ht="16.5">
      <c r="A2" s="27" t="s">
        <v>48</v>
      </c>
      <c r="B2" s="37" t="s">
        <v>10</v>
      </c>
      <c r="C2" s="30"/>
      <c r="D2" s="31"/>
      <c r="E2" s="32"/>
      <c r="F2" s="33"/>
    </row>
    <row r="3" spans="1:6" ht="16.5">
      <c r="A3" s="27" t="s">
        <v>49</v>
      </c>
      <c r="B3" s="38" t="s">
        <v>50</v>
      </c>
      <c r="C3" s="34"/>
      <c r="D3" s="35"/>
      <c r="E3" s="32"/>
      <c r="F3" s="3"/>
    </row>
    <row r="4" spans="1:8" ht="16.5">
      <c r="A4" s="27" t="s">
        <v>51</v>
      </c>
      <c r="B4" s="39" t="s">
        <v>50</v>
      </c>
      <c r="C4" s="36"/>
      <c r="D4" s="32"/>
      <c r="E4" s="32"/>
      <c r="F4" s="31"/>
      <c r="H4" s="31"/>
    </row>
    <row r="5" spans="1:8" ht="16.5">
      <c r="A5" s="27" t="s">
        <v>13</v>
      </c>
      <c r="B5" s="39" t="s">
        <v>10</v>
      </c>
      <c r="C5" s="36"/>
      <c r="D5" s="32"/>
      <c r="E5" s="32"/>
      <c r="F5" s="31"/>
      <c r="H5" s="31"/>
    </row>
    <row r="6" spans="1:6" ht="16.5">
      <c r="A6" s="27" t="s">
        <v>14</v>
      </c>
      <c r="B6" s="38" t="s">
        <v>12</v>
      </c>
      <c r="C6" s="34"/>
      <c r="D6" s="35"/>
      <c r="E6" s="32"/>
      <c r="F6" s="31"/>
    </row>
    <row r="7" spans="1:6" ht="16.5">
      <c r="A7" s="27" t="s">
        <v>15</v>
      </c>
      <c r="B7" s="39" t="s">
        <v>10</v>
      </c>
      <c r="C7" s="30"/>
      <c r="D7" s="31"/>
      <c r="E7" s="32"/>
      <c r="F7" s="33"/>
    </row>
    <row r="8" spans="1:6" ht="16.5">
      <c r="A8" s="27" t="s">
        <v>52</v>
      </c>
      <c r="B8" s="39" t="s">
        <v>10</v>
      </c>
      <c r="C8" s="30"/>
      <c r="D8" s="31"/>
      <c r="E8" s="32"/>
      <c r="F8" s="33"/>
    </row>
    <row r="9" spans="1:6" ht="16.5">
      <c r="A9" s="27" t="s">
        <v>53</v>
      </c>
      <c r="B9" s="28" t="s">
        <v>50</v>
      </c>
      <c r="C9" s="35"/>
      <c r="D9" s="35"/>
      <c r="E9" s="32"/>
      <c r="F9" s="33"/>
    </row>
    <row r="10" spans="1:6" ht="16.5">
      <c r="A10" s="27" t="s">
        <v>53</v>
      </c>
      <c r="B10" s="38" t="s">
        <v>12</v>
      </c>
      <c r="C10" s="34"/>
      <c r="D10" s="35"/>
      <c r="E10" s="32"/>
      <c r="F10" s="3"/>
    </row>
    <row r="11" spans="1:6" ht="16.5">
      <c r="A11" s="27" t="s">
        <v>54</v>
      </c>
      <c r="B11" s="38" t="s">
        <v>10</v>
      </c>
      <c r="C11" s="34"/>
      <c r="D11" s="35"/>
      <c r="E11" s="32"/>
      <c r="F11" s="3"/>
    </row>
    <row r="12" spans="1:6" ht="16.5">
      <c r="A12" s="27" t="s">
        <v>54</v>
      </c>
      <c r="B12" s="38" t="s">
        <v>12</v>
      </c>
      <c r="C12" s="34"/>
      <c r="D12" s="35"/>
      <c r="E12" s="32"/>
      <c r="F12" s="3"/>
    </row>
    <row r="13" spans="1:8" ht="16.5">
      <c r="A13" s="27" t="s">
        <v>0</v>
      </c>
      <c r="B13" s="28" t="s">
        <v>10</v>
      </c>
      <c r="C13" s="35"/>
      <c r="D13" s="35"/>
      <c r="E13" s="32"/>
      <c r="F13" s="31"/>
      <c r="H13" s="31"/>
    </row>
    <row r="14" spans="1:6" ht="16.5">
      <c r="A14" s="27" t="s">
        <v>1</v>
      </c>
      <c r="B14" s="28" t="s">
        <v>10</v>
      </c>
      <c r="C14" s="35"/>
      <c r="D14" s="35"/>
      <c r="E14" s="32"/>
      <c r="F14" s="31"/>
    </row>
    <row r="15" spans="1:6" ht="16.5">
      <c r="A15" s="27" t="s">
        <v>44</v>
      </c>
      <c r="B15" s="39" t="s">
        <v>10</v>
      </c>
      <c r="C15" s="36"/>
      <c r="D15" s="32"/>
      <c r="E15" s="32"/>
      <c r="F15" s="31"/>
    </row>
    <row r="16" spans="1:6" ht="16.5">
      <c r="A16" s="27" t="s">
        <v>16</v>
      </c>
      <c r="B16" s="28" t="s">
        <v>10</v>
      </c>
      <c r="C16" s="35"/>
      <c r="D16" s="35"/>
      <c r="E16" s="32"/>
      <c r="F16" s="31"/>
    </row>
    <row r="17" spans="1:6" ht="16.5">
      <c r="A17" s="27" t="s">
        <v>2</v>
      </c>
      <c r="B17" s="38" t="s">
        <v>12</v>
      </c>
      <c r="C17" s="34"/>
      <c r="D17" s="35"/>
      <c r="E17" s="32"/>
      <c r="F17" s="3"/>
    </row>
    <row r="18" spans="1:6" ht="16.5">
      <c r="A18" s="27" t="s">
        <v>2</v>
      </c>
      <c r="B18" s="38" t="s">
        <v>10</v>
      </c>
      <c r="C18" s="34"/>
      <c r="D18" s="35"/>
      <c r="E18" s="32"/>
      <c r="F18" s="3"/>
    </row>
    <row r="19" spans="1:6" ht="16.5">
      <c r="A19" s="27" t="s">
        <v>3</v>
      </c>
      <c r="B19" s="38" t="s">
        <v>50</v>
      </c>
      <c r="C19" s="34"/>
      <c r="D19" s="35"/>
      <c r="E19" s="32"/>
      <c r="F19" s="3"/>
    </row>
    <row r="20" spans="1:6" ht="16.5">
      <c r="A20" s="27" t="s">
        <v>3</v>
      </c>
      <c r="B20" s="38" t="s">
        <v>10</v>
      </c>
      <c r="C20" s="34"/>
      <c r="D20" s="35"/>
      <c r="E20" s="32"/>
      <c r="F20" s="3"/>
    </row>
    <row r="21" spans="1:6" ht="16.5">
      <c r="A21" s="27" t="s">
        <v>4</v>
      </c>
      <c r="B21" s="28" t="s">
        <v>10</v>
      </c>
      <c r="C21" s="35"/>
      <c r="D21" s="35"/>
      <c r="E21" s="32"/>
      <c r="F21" s="3"/>
    </row>
    <row r="22" spans="1:6" ht="16.5">
      <c r="A22" s="27" t="s">
        <v>5</v>
      </c>
      <c r="B22" s="28" t="s">
        <v>10</v>
      </c>
      <c r="C22" s="35"/>
      <c r="D22" s="35"/>
      <c r="E22" s="32"/>
      <c r="F22" s="3"/>
    </row>
    <row r="23" spans="1:8" ht="16.5">
      <c r="A23" s="27" t="s">
        <v>6</v>
      </c>
      <c r="B23" s="39" t="s">
        <v>10</v>
      </c>
      <c r="C23" s="30"/>
      <c r="D23" s="31"/>
      <c r="E23" s="32"/>
      <c r="F23" s="31"/>
      <c r="H23" s="31"/>
    </row>
    <row r="24" spans="1:6" ht="16.5">
      <c r="A24" s="27" t="s">
        <v>40</v>
      </c>
      <c r="B24" s="28" t="s">
        <v>10</v>
      </c>
      <c r="C24" s="35"/>
      <c r="D24" s="35"/>
      <c r="E24" s="32"/>
      <c r="F24" s="31"/>
    </row>
    <row r="25" spans="1:6" ht="16.5">
      <c r="A25" s="27" t="s">
        <v>7</v>
      </c>
      <c r="B25" s="38" t="s">
        <v>10</v>
      </c>
      <c r="C25" s="34"/>
      <c r="D25" s="35"/>
      <c r="E25" s="32"/>
      <c r="F25" s="3"/>
    </row>
    <row r="26" spans="1:6" ht="16.5">
      <c r="A26" s="27" t="s">
        <v>42</v>
      </c>
      <c r="B26" s="28" t="s">
        <v>10</v>
      </c>
      <c r="C26" s="35"/>
      <c r="D26" s="35"/>
      <c r="E26" s="32"/>
      <c r="F26" s="3"/>
    </row>
    <row r="27" spans="1:6" ht="16.5">
      <c r="A27" s="27" t="s">
        <v>17</v>
      </c>
      <c r="B27" s="28" t="s">
        <v>10</v>
      </c>
      <c r="C27" s="35"/>
      <c r="D27" s="35"/>
      <c r="E27" s="32"/>
      <c r="F27" s="3"/>
    </row>
    <row r="28" spans="1:6" ht="16.5">
      <c r="A28" s="27" t="s">
        <v>8</v>
      </c>
      <c r="B28" s="38" t="s">
        <v>10</v>
      </c>
      <c r="C28" s="34"/>
      <c r="D28" s="35"/>
      <c r="E28" s="32"/>
      <c r="F28" s="3"/>
    </row>
    <row r="29" spans="1:6" ht="16.5">
      <c r="A29" s="27" t="s">
        <v>9</v>
      </c>
      <c r="B29" s="38" t="s">
        <v>10</v>
      </c>
      <c r="C29" s="34"/>
      <c r="D29" s="35"/>
      <c r="E29" s="35"/>
      <c r="F29" s="31"/>
    </row>
    <row r="30" spans="1:6" ht="16.5">
      <c r="A30" s="27" t="s">
        <v>46</v>
      </c>
      <c r="B30" s="38" t="s">
        <v>50</v>
      </c>
      <c r="C30" s="34"/>
      <c r="D30" s="35"/>
      <c r="E30" s="35"/>
      <c r="F30" s="3"/>
    </row>
    <row r="31" spans="2:6" ht="16.5">
      <c r="B31" s="34"/>
      <c r="C31" s="34"/>
      <c r="D31" s="35"/>
      <c r="E31" s="35"/>
      <c r="F31" s="3"/>
    </row>
    <row r="32" spans="2:6" ht="16.5">
      <c r="B32" s="34"/>
      <c r="C32" s="34"/>
      <c r="D32" s="35"/>
      <c r="E32" s="35"/>
      <c r="F32" s="31"/>
    </row>
    <row r="33" spans="2:6" ht="16.5">
      <c r="B33" s="35"/>
      <c r="C33" s="35"/>
      <c r="D33" s="35"/>
      <c r="E33" s="35"/>
      <c r="F33" s="3"/>
    </row>
    <row r="34" spans="2:6" ht="16.5">
      <c r="B34" s="35"/>
      <c r="C34" s="35"/>
      <c r="D34" s="35"/>
      <c r="E34" s="35"/>
      <c r="F34" s="3"/>
    </row>
    <row r="35" spans="2:6" ht="16.5">
      <c r="B35" s="34"/>
      <c r="C35" s="34"/>
      <c r="D35" s="35"/>
      <c r="E35" s="35"/>
      <c r="F35" s="31"/>
    </row>
    <row r="36" spans="2:6" ht="16.5">
      <c r="B36" s="35"/>
      <c r="C36" s="35"/>
      <c r="D36" s="35"/>
      <c r="E36" s="35"/>
      <c r="F36" s="31"/>
    </row>
    <row r="37" spans="2:8" ht="16.5">
      <c r="B37" s="34"/>
      <c r="C37" s="34"/>
      <c r="D37" s="35"/>
      <c r="E37" s="35"/>
      <c r="F37" s="3"/>
      <c r="H37" s="31"/>
    </row>
    <row r="38" spans="2:8" ht="16.5">
      <c r="B38" s="35"/>
      <c r="C38" s="35"/>
      <c r="D38" s="35"/>
      <c r="E38" s="35"/>
      <c r="F38" s="3"/>
      <c r="H38" s="3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Kyoto Sangyo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Editor #3</dc:creator>
  <cp:keywords/>
  <dc:description/>
  <cp:lastModifiedBy>Editor #3</cp:lastModifiedBy>
  <dcterms:created xsi:type="dcterms:W3CDTF">2014-06-11T22:26:40Z</dcterms:created>
  <dcterms:modified xsi:type="dcterms:W3CDTF">2014-06-12T22:00:13Z</dcterms:modified>
  <cp:category/>
  <cp:version/>
  <cp:contentType/>
  <cp:contentStatus/>
</cp:coreProperties>
</file>